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Tulach\ČŠI, inspektoráty, technické podklady\ČŠI Plzeňský P\sanace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C41" i="3" s="1"/>
  <c r="G13" i="2" s="1"/>
  <c r="BB33" i="3"/>
  <c r="G33" i="3"/>
  <c r="BA33" i="3" s="1"/>
  <c r="BE32" i="3"/>
  <c r="BD32" i="3"/>
  <c r="BD41" i="3" s="1"/>
  <c r="H13" i="2" s="1"/>
  <c r="BC32" i="3"/>
  <c r="BB32" i="3"/>
  <c r="G32" i="3"/>
  <c r="BE31" i="3"/>
  <c r="BD31" i="3"/>
  <c r="BC31" i="3"/>
  <c r="BB31" i="3"/>
  <c r="G31" i="3"/>
  <c r="BA31" i="3" s="1"/>
  <c r="B13" i="2"/>
  <c r="A13" i="2"/>
  <c r="C41" i="3"/>
  <c r="BE28" i="3"/>
  <c r="BE29" i="3" s="1"/>
  <c r="I12" i="2" s="1"/>
  <c r="BD28" i="3"/>
  <c r="BC28" i="3"/>
  <c r="BC29" i="3" s="1"/>
  <c r="G12" i="2" s="1"/>
  <c r="BB28" i="3"/>
  <c r="BB29" i="3" s="1"/>
  <c r="F12" i="2" s="1"/>
  <c r="G28" i="3"/>
  <c r="BA28" i="3" s="1"/>
  <c r="BA29" i="3" s="1"/>
  <c r="E12" i="2" s="1"/>
  <c r="B12" i="2"/>
  <c r="A12" i="2"/>
  <c r="BD29" i="3"/>
  <c r="H12" i="2" s="1"/>
  <c r="C29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11" i="2"/>
  <c r="A11" i="2"/>
  <c r="C26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10" i="2"/>
  <c r="A10" i="2"/>
  <c r="C20" i="3"/>
  <c r="BE14" i="3"/>
  <c r="BE15" i="3" s="1"/>
  <c r="I9" i="2" s="1"/>
  <c r="BD14" i="3"/>
  <c r="BD15" i="3" s="1"/>
  <c r="H9" i="2" s="1"/>
  <c r="BC14" i="3"/>
  <c r="BB14" i="3"/>
  <c r="BB15" i="3" s="1"/>
  <c r="F9" i="2" s="1"/>
  <c r="G14" i="3"/>
  <c r="G15" i="3" s="1"/>
  <c r="B9" i="2"/>
  <c r="A9" i="2"/>
  <c r="BC15" i="3"/>
  <c r="G9" i="2" s="1"/>
  <c r="C15" i="3"/>
  <c r="BE11" i="3"/>
  <c r="BE12" i="3" s="1"/>
  <c r="I8" i="2" s="1"/>
  <c r="BD11" i="3"/>
  <c r="BD12" i="3" s="1"/>
  <c r="H8" i="2" s="1"/>
  <c r="BC11" i="3"/>
  <c r="BC12" i="3" s="1"/>
  <c r="G8" i="2" s="1"/>
  <c r="BB11" i="3"/>
  <c r="BB12" i="3" s="1"/>
  <c r="F8" i="2" s="1"/>
  <c r="G11" i="3"/>
  <c r="G12" i="3" s="1"/>
  <c r="B8" i="2"/>
  <c r="A8" i="2"/>
  <c r="C12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G9" i="3" s="1"/>
  <c r="B7" i="2"/>
  <c r="A7" i="2"/>
  <c r="C9" i="3"/>
  <c r="C4" i="3"/>
  <c r="F3" i="3"/>
  <c r="C3" i="3"/>
  <c r="C2" i="2"/>
  <c r="C1" i="2"/>
  <c r="F33" i="1"/>
  <c r="F31" i="1"/>
  <c r="F34" i="1" s="1"/>
  <c r="G8" i="1"/>
  <c r="G29" i="3" l="1"/>
  <c r="BE26" i="3"/>
  <c r="I11" i="2" s="1"/>
  <c r="BB20" i="3"/>
  <c r="F10" i="2" s="1"/>
  <c r="BE20" i="3"/>
  <c r="I10" i="2" s="1"/>
  <c r="BD26" i="3"/>
  <c r="H11" i="2" s="1"/>
  <c r="BC26" i="3"/>
  <c r="G11" i="2" s="1"/>
  <c r="BB41" i="3"/>
  <c r="F13" i="2" s="1"/>
  <c r="BE41" i="3"/>
  <c r="I13" i="2" s="1"/>
  <c r="I14" i="2" s="1"/>
  <c r="C20" i="1" s="1"/>
  <c r="BC20" i="3"/>
  <c r="G10" i="2" s="1"/>
  <c r="BA11" i="3"/>
  <c r="BA12" i="3" s="1"/>
  <c r="E8" i="2" s="1"/>
  <c r="G20" i="3"/>
  <c r="BA17" i="3"/>
  <c r="BA20" i="3" s="1"/>
  <c r="E10" i="2" s="1"/>
  <c r="BA8" i="3"/>
  <c r="BA9" i="3" s="1"/>
  <c r="E7" i="2" s="1"/>
  <c r="G26" i="3"/>
  <c r="BA22" i="3"/>
  <c r="BA26" i="3" s="1"/>
  <c r="E11" i="2" s="1"/>
  <c r="BA32" i="3"/>
  <c r="BA41" i="3" s="1"/>
  <c r="E13" i="2" s="1"/>
  <c r="G41" i="3"/>
  <c r="BA14" i="3"/>
  <c r="BA15" i="3" s="1"/>
  <c r="E9" i="2" s="1"/>
  <c r="BD20" i="3"/>
  <c r="H10" i="2" s="1"/>
  <c r="BB26" i="3"/>
  <c r="F11" i="2" s="1"/>
  <c r="H14" i="2" l="1"/>
  <c r="C15" i="1" s="1"/>
  <c r="G14" i="2"/>
  <c r="C14" i="1" s="1"/>
  <c r="F14" i="2"/>
  <c r="C17" i="1" s="1"/>
  <c r="E14" i="2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C22" i="1" s="1"/>
  <c r="G14" i="1"/>
  <c r="G21" i="1" l="1"/>
</calcChain>
</file>

<file path=xl/sharedStrings.xml><?xml version="1.0" encoding="utf-8"?>
<sst xmlns="http://schemas.openxmlformats.org/spreadsheetml/2006/main" count="189" uniqueCount="132">
  <si>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</si>
  <si>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</si>
  <si>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</si>
  <si>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</si>
  <si>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</si>
  <si>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</si>
  <si>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</si>
  <si>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</si>
  <si>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</si>
  <si>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</si>
  <si>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</si>
  <si>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</si>
  <si>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</si>
  <si>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</si>
  <si>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</si>
  <si>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</si>
  <si>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</si>
  <si>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</si>
  <si>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</si>
  <si>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</si>
  <si>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</si>
  <si>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</si>
  <si>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</si>
  <si>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</si>
  <si>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</si>
  <si>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</si>
  <si>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</si>
  <si>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</si>
  <si>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</si>
  <si>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</si>
  <si>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</si>
  <si>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</si>
  <si>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</si>
  <si>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</si>
  <si>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</si>
  <si>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</si>
  <si>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</si>
  <si>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</si>
  <si>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</si>
  <si>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</si>
  <si>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</si>
  <si>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</si>
  <si>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</si>
  <si>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</si>
  <si>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</si>
  <si>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</si>
  <si>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</si>
  <si>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</si>
  <si>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</si>
  <si>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</si>
  <si>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</si>
  <si>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</si>
  <si>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</si>
  <si>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</si>
  <si>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</si>
  <si>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</si>
  <si>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</si>
  <si>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</si>
  <si>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</si>
  <si>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</si>
  <si>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</si>
  <si>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</si>
  <si>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</si>
  <si>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</si>
  <si>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</si>
  <si>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</si>
  <si>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</si>
  <si>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Plzeň - sanace</t>
  </si>
  <si>
    <t>ČŠI Plzeň - sanace 1.PP I.etapa</t>
  </si>
  <si>
    <t>63</t>
  </si>
  <si>
    <t>Podlahy a podlahové konstrukce</t>
  </si>
  <si>
    <t>632 45-0026.RA0</t>
  </si>
  <si>
    <t>m2</t>
  </si>
  <si>
    <t>94</t>
  </si>
  <si>
    <t>Lešení a stavební výtahy</t>
  </si>
  <si>
    <t>941 95-5002.R00</t>
  </si>
  <si>
    <t xml:space="preserve">Lešení lehké pomocné, výška podlahy do 1,9 m </t>
  </si>
  <si>
    <t>95</t>
  </si>
  <si>
    <t>Dokončovací kce na pozem.stav.</t>
  </si>
  <si>
    <t>952 90-1111.R00</t>
  </si>
  <si>
    <t>96</t>
  </si>
  <si>
    <t>Bourání konstrukcí</t>
  </si>
  <si>
    <t>965 10-0032.RAB</t>
  </si>
  <si>
    <t>962 20-0051.RAB</t>
  </si>
  <si>
    <t>965 10-0032.RA0</t>
  </si>
  <si>
    <t xml:space="preserve">Bourání soklu z dlažeb keramických </t>
  </si>
  <si>
    <t>m</t>
  </si>
  <si>
    <t>97</t>
  </si>
  <si>
    <t>Prorážení otvorů</t>
  </si>
  <si>
    <t>978 20-0010.RA0</t>
  </si>
  <si>
    <t xml:space="preserve">Otlučení vnitřních omítek stěn vápenocem. 100 % </t>
  </si>
  <si>
    <t>978 10-0010.RA0</t>
  </si>
  <si>
    <t>978 50-0010.RA0</t>
  </si>
  <si>
    <t xml:space="preserve">Odsekání vnitřních obkladů </t>
  </si>
  <si>
    <t>978 02-3411.R00</t>
  </si>
  <si>
    <t>99</t>
  </si>
  <si>
    <t>Staveništní přesun hmot</t>
  </si>
  <si>
    <t>998 01-1003.R00</t>
  </si>
  <si>
    <t xml:space="preserve">Přesun hmot pro budovy zděné výšky do 24 m </t>
  </si>
  <si>
    <t>t</t>
  </si>
  <si>
    <t>S</t>
  </si>
  <si>
    <t>Přesuny sutí</t>
  </si>
  <si>
    <t>979 01-1221.R00</t>
  </si>
  <si>
    <t xml:space="preserve">Svislá doprava suti a vybour. hmot za 1.PP nošením </t>
  </si>
  <si>
    <t>979 08-7312.R00</t>
  </si>
  <si>
    <t xml:space="preserve">Vodorovné přemístění vyb. hmot nošením do 10 m </t>
  </si>
  <si>
    <t>979 08-7391.R00</t>
  </si>
  <si>
    <t xml:space="preserve">Příplatek za nošení suti každých dalších 10 m </t>
  </si>
  <si>
    <t>979 08-8212.R00</t>
  </si>
  <si>
    <t xml:space="preserve">Nakládání suti na dopravní prostředky </t>
  </si>
  <si>
    <t>979 08-1111.R00</t>
  </si>
  <si>
    <t xml:space="preserve">Odvoz suti a vybour. hmot na skládku do 1 km </t>
  </si>
  <si>
    <t>979 08-1121.R00</t>
  </si>
  <si>
    <t>979 09-3111.R00</t>
  </si>
  <si>
    <t xml:space="preserve">Uložení suti na skládku bez zhutnění </t>
  </si>
  <si>
    <t>979 99-0102.R00</t>
  </si>
  <si>
    <t>979 99-0110.R00</t>
  </si>
  <si>
    <t>979 99-0111.R00</t>
  </si>
  <si>
    <t>Mimostaveništní doprava</t>
  </si>
  <si>
    <t>0,00</t>
  </si>
  <si>
    <t>Ostatní - zábory chodníků</t>
  </si>
  <si>
    <t>Zařízení staveniště</t>
  </si>
  <si>
    <t xml:space="preserve">Vyrovnávací potěr, oprava po vybourání dlažby tl. 50mm </t>
  </si>
  <si>
    <t xml:space="preserve">Vyčištění budov o výšce podlaží do 4 m, včetně vyklizení </t>
  </si>
  <si>
    <t xml:space="preserve">Bourání dlažeb keramických </t>
  </si>
  <si>
    <t>Bourání příček sádrových nebo sádrokart. bvčetně konstrukcí</t>
  </si>
  <si>
    <t xml:space="preserve">Otlučení vnitřních omítek stropů a kleneb vápenocementových 100 % </t>
  </si>
  <si>
    <t>Vysekání a úprava spár zdiva cihelného a kamenného</t>
  </si>
  <si>
    <t xml:space="preserve">Příplatek k odvozu za každý další 1 km </t>
  </si>
  <si>
    <t>Poplatek za skládku stavební suti</t>
  </si>
  <si>
    <t>Poplatek za skládku suti - sádrokartonové desky</t>
  </si>
  <si>
    <t>Poplatek za skládku suti - stavební keramika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</si>
</sst>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1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7" fillId="0" borderId="53" xfId="1" applyFont="1" applyFill="1" applyBorder="1" applyAlignment="1">
      <alignment horizontal="center" vertical="top"/>
    </xf>
    <xf numFmtId="49" fontId="8" fillId="0" borderId="53" xfId="1" applyNumberFormat="1" applyFont="1" applyFill="1" applyBorder="1" applyAlignment="1">
      <alignment horizontal="left" vertical="top"/>
    </xf>
    <xf numFmtId="0" fontId="8" fillId="0" borderId="53" xfId="1" applyFont="1" applyFill="1" applyBorder="1" applyAlignment="1">
      <alignment vertical="top" wrapText="1"/>
    </xf>
    <xf numFmtId="49" fontId="17" fillId="0" borderId="53" xfId="1" applyNumberFormat="1" applyFont="1" applyFill="1" applyBorder="1" applyAlignment="1">
      <alignment horizontal="center" vertical="top" shrinkToFit="1"/>
    </xf>
    <xf numFmtId="4" fontId="17" fillId="0" borderId="53" xfId="1" applyNumberFormat="1" applyFont="1" applyFill="1" applyBorder="1" applyAlignment="1">
      <alignment horizontal="right" vertical="top"/>
    </xf>
    <xf numFmtId="4" fontId="17" fillId="0" borderId="53" xfId="1" applyNumberFormat="1" applyFont="1" applyFill="1" applyBorder="1" applyAlignment="1">
      <alignment vertical="top"/>
    </xf>
    <xf numFmtId="0" fontId="8" fillId="0" borderId="53" xfId="1" applyFont="1" applyFill="1" applyBorder="1" applyAlignment="1"/>
    <xf numFmtId="0" fontId="9" fillId="0" borderId="60" xfId="1" applyFill="1" applyBorder="1" applyAlignment="1">
      <alignment horizontal="center" vertical="top"/>
    </xf>
    <xf numFmtId="49" fontId="3" fillId="0" borderId="60" xfId="1" applyNumberFormat="1" applyFont="1" applyFill="1" applyBorder="1" applyAlignment="1">
      <alignment horizontal="left" vertical="top"/>
    </xf>
    <xf numFmtId="0" fontId="3" fillId="0" borderId="60" xfId="1" applyFont="1" applyFill="1" applyBorder="1" applyAlignment="1">
      <alignment vertical="top"/>
    </xf>
    <xf numFmtId="4" fontId="9" fillId="0" borderId="60" xfId="1" applyNumberFormat="1" applyFill="1" applyBorder="1" applyAlignment="1">
      <alignment horizontal="right" vertical="top"/>
    </xf>
    <xf numFmtId="4" fontId="5" fillId="0" borderId="60" xfId="1" applyNumberFormat="1" applyFont="1" applyFill="1" applyBorder="1" applyAlignment="1">
      <alignment vertical="top"/>
    </xf>
    <xf numFmtId="0" fontId="5" fillId="0" borderId="53" xfId="1" applyFont="1" applyFill="1" applyBorder="1" applyAlignment="1">
      <alignment horizontal="center" vertical="top"/>
    </xf>
    <xf numFmtId="49" fontId="5" fillId="0" borderId="53" xfId="1" applyNumberFormat="1" applyFont="1" applyFill="1" applyBorder="1" applyAlignment="1">
      <alignment horizontal="left" vertical="top"/>
    </xf>
    <xf numFmtId="0" fontId="5" fillId="0" borderId="53" xfId="1" applyFont="1" applyFill="1" applyBorder="1" applyAlignment="1">
      <alignment vertical="top"/>
    </xf>
    <xf numFmtId="0" fontId="9" fillId="0" borderId="53" xfId="1" applyFill="1" applyBorder="1" applyAlignment="1">
      <alignment horizontal="center" vertical="top"/>
    </xf>
    <xf numFmtId="0" fontId="9" fillId="0" borderId="53" xfId="1" applyNumberFormat="1" applyFill="1" applyBorder="1" applyAlignment="1">
      <alignment horizontal="right" vertical="top"/>
    </xf>
    <xf numFmtId="0" fontId="9" fillId="0" borderId="53" xfId="1" applyNumberFormat="1" applyFill="1" applyBorder="1" applyAlignment="1">
      <alignment vertical="top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1" workbookViewId="0">
      <selection activeCell="J33" sqref="J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4"/>
      <c r="D7" s="195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94"/>
      <c r="D8" s="195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96"/>
      <c r="F11" s="197"/>
      <c r="G11" s="198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Rekapitulace!A19</f>
        <v>Mimostaveništní doprava</v>
      </c>
      <c r="E14" s="44"/>
      <c r="F14" s="45"/>
      <c r="G14" s="42">
        <f>Rekapitulace!I19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Rekapitulace!A20</f>
        <v>Ostatní - zábory chodníků</v>
      </c>
      <c r="E15" s="46"/>
      <c r="F15" s="47"/>
      <c r="G15" s="42">
        <f>Rekapitulace!I20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Rekapitulace!A21</f>
        <v>Zařízení staveniště</v>
      </c>
      <c r="E16" s="46"/>
      <c r="F16" s="47"/>
      <c r="G16" s="42">
        <f>Rekapitulace!I21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99"/>
      <c r="C37" s="199"/>
      <c r="D37" s="199"/>
      <c r="E37" s="199"/>
      <c r="F37" s="199"/>
      <c r="G37" s="199"/>
      <c r="H37" t="s">
        <v>4</v>
      </c>
    </row>
    <row r="38" spans="1:8" ht="12.75" customHeight="1" x14ac:dyDescent="0.2">
      <c r="A38" s="68"/>
      <c r="B38" s="199"/>
      <c r="C38" s="199"/>
      <c r="D38" s="199"/>
      <c r="E38" s="199"/>
      <c r="F38" s="199"/>
      <c r="G38" s="199"/>
      <c r="H38" t="s">
        <v>4</v>
      </c>
    </row>
    <row r="39" spans="1:8" x14ac:dyDescent="0.2">
      <c r="A39" s="68"/>
      <c r="B39" s="199"/>
      <c r="C39" s="199"/>
      <c r="D39" s="199"/>
      <c r="E39" s="199"/>
      <c r="F39" s="199"/>
      <c r="G39" s="199"/>
      <c r="H39" t="s">
        <v>4</v>
      </c>
    </row>
    <row r="40" spans="1:8" x14ac:dyDescent="0.2">
      <c r="A40" s="68"/>
      <c r="B40" s="199"/>
      <c r="C40" s="199"/>
      <c r="D40" s="199"/>
      <c r="E40" s="199"/>
      <c r="F40" s="199"/>
      <c r="G40" s="199"/>
      <c r="H40" t="s">
        <v>4</v>
      </c>
    </row>
    <row r="41" spans="1:8" x14ac:dyDescent="0.2">
      <c r="A41" s="68"/>
      <c r="B41" s="199"/>
      <c r="C41" s="199"/>
      <c r="D41" s="199"/>
      <c r="E41" s="199"/>
      <c r="F41" s="199"/>
      <c r="G41" s="199"/>
      <c r="H41" t="s">
        <v>4</v>
      </c>
    </row>
    <row r="42" spans="1:8" x14ac:dyDescent="0.2">
      <c r="A42" s="68"/>
      <c r="B42" s="199"/>
      <c r="C42" s="199"/>
      <c r="D42" s="199"/>
      <c r="E42" s="199"/>
      <c r="F42" s="199"/>
      <c r="G42" s="199"/>
      <c r="H42" t="s">
        <v>4</v>
      </c>
    </row>
    <row r="43" spans="1:8" x14ac:dyDescent="0.2">
      <c r="A43" s="68"/>
      <c r="B43" s="199"/>
      <c r="C43" s="199"/>
      <c r="D43" s="199"/>
      <c r="E43" s="199"/>
      <c r="F43" s="199"/>
      <c r="G43" s="199"/>
      <c r="H43" t="s">
        <v>4</v>
      </c>
    </row>
    <row r="44" spans="1:8" x14ac:dyDescent="0.2">
      <c r="A44" s="68"/>
      <c r="B44" s="199"/>
      <c r="C44" s="199"/>
      <c r="D44" s="199"/>
      <c r="E44" s="199"/>
      <c r="F44" s="199"/>
      <c r="G44" s="199"/>
      <c r="H44" t="s">
        <v>4</v>
      </c>
    </row>
    <row r="45" spans="1:8" ht="3" customHeight="1" x14ac:dyDescent="0.2">
      <c r="A45" s="68"/>
      <c r="B45" s="199"/>
      <c r="C45" s="199"/>
      <c r="D45" s="199"/>
      <c r="E45" s="199"/>
      <c r="F45" s="199"/>
      <c r="G45" s="199"/>
      <c r="H45" t="s">
        <v>4</v>
      </c>
    </row>
    <row r="46" spans="1:8" x14ac:dyDescent="0.2">
      <c r="B46" s="193"/>
      <c r="C46" s="193"/>
      <c r="D46" s="193"/>
      <c r="E46" s="193"/>
      <c r="F46" s="193"/>
      <c r="G46" s="193"/>
    </row>
    <row r="47" spans="1:8" x14ac:dyDescent="0.2">
      <c r="B47" s="193"/>
      <c r="C47" s="193"/>
      <c r="D47" s="193"/>
      <c r="E47" s="193"/>
      <c r="F47" s="193"/>
      <c r="G47" s="193"/>
    </row>
    <row r="48" spans="1:8" x14ac:dyDescent="0.2">
      <c r="B48" s="193"/>
      <c r="C48" s="193"/>
      <c r="D48" s="193"/>
      <c r="E48" s="193"/>
      <c r="F48" s="193"/>
      <c r="G48" s="193"/>
    </row>
    <row r="49" spans="2:7" x14ac:dyDescent="0.2">
      <c r="B49" s="193"/>
      <c r="C49" s="193"/>
      <c r="D49" s="193"/>
      <c r="E49" s="193"/>
      <c r="F49" s="193"/>
      <c r="G49" s="193"/>
    </row>
    <row r="50" spans="2:7" x14ac:dyDescent="0.2">
      <c r="B50" s="193"/>
      <c r="C50" s="193"/>
      <c r="D50" s="193"/>
      <c r="E50" s="193"/>
      <c r="F50" s="193"/>
      <c r="G50" s="193"/>
    </row>
    <row r="51" spans="2:7" x14ac:dyDescent="0.2">
      <c r="B51" s="193"/>
      <c r="C51" s="193"/>
      <c r="D51" s="193"/>
      <c r="E51" s="193"/>
      <c r="F51" s="193"/>
      <c r="G51" s="193"/>
    </row>
    <row r="52" spans="2:7" x14ac:dyDescent="0.2">
      <c r="B52" s="193"/>
      <c r="C52" s="193"/>
      <c r="D52" s="193"/>
      <c r="E52" s="193"/>
      <c r="F52" s="193"/>
      <c r="G52" s="193"/>
    </row>
    <row r="53" spans="2:7" x14ac:dyDescent="0.2">
      <c r="B53" s="193"/>
      <c r="C53" s="193"/>
      <c r="D53" s="193"/>
      <c r="E53" s="193"/>
      <c r="F53" s="193"/>
      <c r="G53" s="193"/>
    </row>
    <row r="54" spans="2:7" x14ac:dyDescent="0.2">
      <c r="B54" s="193"/>
      <c r="C54" s="193"/>
      <c r="D54" s="193"/>
      <c r="E54" s="193"/>
      <c r="F54" s="193"/>
      <c r="G54" s="193"/>
    </row>
    <row r="55" spans="2:7" x14ac:dyDescent="0.2">
      <c r="B55" s="193"/>
      <c r="C55" s="193"/>
      <c r="D55" s="193"/>
      <c r="E55" s="193"/>
      <c r="F55" s="193"/>
      <c r="G55" s="193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0" t="s">
        <v>5</v>
      </c>
      <c r="B1" s="201"/>
      <c r="C1" s="69" t="str">
        <f>CONCATENATE(cislostavby," ",nazevstavby)</f>
        <v xml:space="preserve"> ČŠI Plzeň - sanace</v>
      </c>
      <c r="D1" s="70"/>
      <c r="E1" s="71"/>
      <c r="F1" s="70"/>
      <c r="G1" s="72"/>
      <c r="H1" s="73"/>
      <c r="I1" s="74"/>
    </row>
    <row r="2" spans="1:57" ht="13.5" thickBot="1" x14ac:dyDescent="0.25">
      <c r="A2" s="202" t="s">
        <v>1</v>
      </c>
      <c r="B2" s="203"/>
      <c r="C2" s="75" t="str">
        <f>CONCATENATE(cisloobjektu," ",nazevobjektu)</f>
        <v xml:space="preserve"> ČŠI Plzeň - sanace 1.PP I.etapa</v>
      </c>
      <c r="D2" s="76"/>
      <c r="E2" s="77"/>
      <c r="F2" s="76"/>
      <c r="G2" s="204"/>
      <c r="H2" s="204"/>
      <c r="I2" s="205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63</v>
      </c>
      <c r="B7" s="86" t="str">
        <f>Položky!C7</f>
        <v>Podlahy a podlahové konstrukce</v>
      </c>
      <c r="C7" s="87"/>
      <c r="D7" s="88"/>
      <c r="E7" s="172">
        <f>Položky!BA9</f>
        <v>0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 x14ac:dyDescent="0.2">
      <c r="A8" s="171" t="str">
        <f>Položky!B10</f>
        <v>94</v>
      </c>
      <c r="B8" s="86" t="str">
        <f>Položky!C10</f>
        <v>Lešení a stavební výtahy</v>
      </c>
      <c r="C8" s="87"/>
      <c r="D8" s="88"/>
      <c r="E8" s="172">
        <f>Položky!BA12</f>
        <v>0</v>
      </c>
      <c r="F8" s="173">
        <f>Položky!BB12</f>
        <v>0</v>
      </c>
      <c r="G8" s="173">
        <f>Položky!BC12</f>
        <v>0</v>
      </c>
      <c r="H8" s="173">
        <f>Položky!BD12</f>
        <v>0</v>
      </c>
      <c r="I8" s="174">
        <f>Položky!BE12</f>
        <v>0</v>
      </c>
    </row>
    <row r="9" spans="1:57" s="11" customFormat="1" x14ac:dyDescent="0.2">
      <c r="A9" s="171" t="str">
        <f>Položky!B13</f>
        <v>95</v>
      </c>
      <c r="B9" s="86" t="str">
        <f>Položky!C13</f>
        <v>Dokončovací kce na pozem.stav.</v>
      </c>
      <c r="C9" s="87"/>
      <c r="D9" s="88"/>
      <c r="E9" s="172">
        <f>Položky!BA15</f>
        <v>0</v>
      </c>
      <c r="F9" s="173">
        <f>Položky!BB15</f>
        <v>0</v>
      </c>
      <c r="G9" s="173">
        <f>Položky!BC15</f>
        <v>0</v>
      </c>
      <c r="H9" s="173">
        <f>Položky!BD15</f>
        <v>0</v>
      </c>
      <c r="I9" s="174">
        <f>Položky!BE15</f>
        <v>0</v>
      </c>
    </row>
    <row r="10" spans="1:57" s="11" customFormat="1" x14ac:dyDescent="0.2">
      <c r="A10" s="171" t="str">
        <f>Položky!B16</f>
        <v>96</v>
      </c>
      <c r="B10" s="86" t="str">
        <f>Položky!C16</f>
        <v>Bourání konstrukcí</v>
      </c>
      <c r="C10" s="87"/>
      <c r="D10" s="88"/>
      <c r="E10" s="172">
        <f>Položky!BA20</f>
        <v>0</v>
      </c>
      <c r="F10" s="173">
        <f>Položky!BB20</f>
        <v>0</v>
      </c>
      <c r="G10" s="173">
        <f>Položky!BC20</f>
        <v>0</v>
      </c>
      <c r="H10" s="173">
        <f>Položky!BD20</f>
        <v>0</v>
      </c>
      <c r="I10" s="174">
        <f>Položky!BE20</f>
        <v>0</v>
      </c>
    </row>
    <row r="11" spans="1:57" s="11" customFormat="1" x14ac:dyDescent="0.2">
      <c r="A11" s="171" t="str">
        <f>Položky!B21</f>
        <v>97</v>
      </c>
      <c r="B11" s="86" t="str">
        <f>Položky!C21</f>
        <v>Prorážení otvorů</v>
      </c>
      <c r="C11" s="87"/>
      <c r="D11" s="88"/>
      <c r="E11" s="172">
        <f>Položky!BA26</f>
        <v>0</v>
      </c>
      <c r="F11" s="173">
        <f>Položky!BB26</f>
        <v>0</v>
      </c>
      <c r="G11" s="173">
        <f>Položky!BC26</f>
        <v>0</v>
      </c>
      <c r="H11" s="173">
        <f>Položky!BD26</f>
        <v>0</v>
      </c>
      <c r="I11" s="174">
        <f>Položky!BE26</f>
        <v>0</v>
      </c>
    </row>
    <row r="12" spans="1:57" s="11" customFormat="1" x14ac:dyDescent="0.2">
      <c r="A12" s="171" t="str">
        <f>Položky!B27</f>
        <v>99</v>
      </c>
      <c r="B12" s="86" t="str">
        <f>Položky!C27</f>
        <v>Staveništní přesun hmot</v>
      </c>
      <c r="C12" s="87"/>
      <c r="D12" s="88"/>
      <c r="E12" s="172">
        <f>Položky!BA29</f>
        <v>0</v>
      </c>
      <c r="F12" s="173">
        <f>Položky!BB29</f>
        <v>0</v>
      </c>
      <c r="G12" s="173">
        <f>Položky!BC29</f>
        <v>0</v>
      </c>
      <c r="H12" s="173">
        <f>Položky!BD29</f>
        <v>0</v>
      </c>
      <c r="I12" s="174">
        <f>Položky!BE29</f>
        <v>0</v>
      </c>
    </row>
    <row r="13" spans="1:57" s="11" customFormat="1" ht="13.5" thickBot="1" x14ac:dyDescent="0.25">
      <c r="A13" s="171" t="str">
        <f>Položky!B30</f>
        <v>S</v>
      </c>
      <c r="B13" s="86" t="str">
        <f>Položky!C30</f>
        <v>Přesuny sutí</v>
      </c>
      <c r="C13" s="87"/>
      <c r="D13" s="88"/>
      <c r="E13" s="172">
        <f>Položky!BA41</f>
        <v>0</v>
      </c>
      <c r="F13" s="173">
        <f>Položky!BB41</f>
        <v>0</v>
      </c>
      <c r="G13" s="173">
        <f>Položky!BC41</f>
        <v>0</v>
      </c>
      <c r="H13" s="173">
        <f>Položky!BD41</f>
        <v>0</v>
      </c>
      <c r="I13" s="174">
        <f>Položky!BE41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 t="s">
        <v>118</v>
      </c>
      <c r="B19" s="107"/>
      <c r="C19" s="107"/>
      <c r="D19" s="108"/>
      <c r="E19" s="109" t="s">
        <v>119</v>
      </c>
      <c r="F19" s="110">
        <v>0</v>
      </c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0</v>
      </c>
    </row>
    <row r="20" spans="1:53" x14ac:dyDescent="0.2">
      <c r="A20" s="106" t="s">
        <v>120</v>
      </c>
      <c r="B20" s="107"/>
      <c r="C20" s="107"/>
      <c r="D20" s="108"/>
      <c r="E20" s="109" t="s">
        <v>119</v>
      </c>
      <c r="F20" s="110">
        <v>0</v>
      </c>
      <c r="G20" s="111">
        <f>CHOOSE(BA20+1,HSV+PSV,HSV+PSV+Mont,HSV+PSV+Dodavka+Mont,HSV,PSV,Mont,Dodavka,Mont+Dodavka,0)</f>
        <v>0</v>
      </c>
      <c r="H20" s="112"/>
      <c r="I20" s="113">
        <f>E20+F20*G20/100</f>
        <v>0</v>
      </c>
      <c r="BA20">
        <v>0</v>
      </c>
    </row>
    <row r="21" spans="1:53" x14ac:dyDescent="0.2">
      <c r="A21" s="106" t="s">
        <v>121</v>
      </c>
      <c r="B21" s="107"/>
      <c r="C21" s="107"/>
      <c r="D21" s="108"/>
      <c r="E21" s="109" t="s">
        <v>119</v>
      </c>
      <c r="F21" s="110">
        <v>0</v>
      </c>
      <c r="G21" s="111">
        <f>CHOOSE(BA21+1,HSV+PSV,HSV+PSV+Mont,HSV+PSV+Dodavka+Mont,HSV,PSV,Mont,Dodavka,Mont+Dodavka,0)</f>
        <v>0</v>
      </c>
      <c r="H21" s="112"/>
      <c r="I21" s="113">
        <f>E21+F21*G21/100</f>
        <v>0</v>
      </c>
      <c r="BA21">
        <v>0</v>
      </c>
    </row>
    <row r="22" spans="1:53" ht="13.5" thickBot="1" x14ac:dyDescent="0.25">
      <c r="A22" s="114"/>
      <c r="B22" s="115" t="s">
        <v>56</v>
      </c>
      <c r="C22" s="116"/>
      <c r="D22" s="117"/>
      <c r="E22" s="118"/>
      <c r="F22" s="119"/>
      <c r="G22" s="119"/>
      <c r="H22" s="206">
        <f>SUM(I19:I21)</f>
        <v>0</v>
      </c>
      <c r="I22" s="207"/>
    </row>
    <row r="23" spans="1:53" x14ac:dyDescent="0.2">
      <c r="A23" s="97"/>
      <c r="B23" s="97"/>
      <c r="C23" s="97"/>
      <c r="D23" s="97"/>
      <c r="E23" s="97"/>
      <c r="F23" s="97"/>
      <c r="G23" s="97"/>
      <c r="H23" s="97"/>
      <c r="I23" s="97"/>
    </row>
    <row r="24" spans="1:53" x14ac:dyDescent="0.2">
      <c r="B24" s="94"/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4"/>
  <sheetViews>
    <sheetView showGridLines="0" showZeros="0" topLeftCell="A5" zoomScaleNormal="100" workbookViewId="0">
      <selection activeCell="I37" sqref="I37"/>
    </sheetView>
  </sheetViews>
  <sheetFormatPr defaultRowHeight="12.75" x14ac:dyDescent="0.2"/>
  <cols>
    <col min="1" max="1" width="3.85546875" style="123" customWidth="1"/>
    <col min="2" max="2" width="13.28515625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8" t="s">
        <v>57</v>
      </c>
      <c r="B1" s="208"/>
      <c r="C1" s="208"/>
      <c r="D1" s="208"/>
      <c r="E1" s="208"/>
      <c r="F1" s="208"/>
      <c r="G1" s="208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9" t="s">
        <v>5</v>
      </c>
      <c r="B3" s="210"/>
      <c r="C3" s="128" t="str">
        <f>CONCATENATE(cislostavby," ",nazevstavby)</f>
        <v xml:space="preserve"> ČŠI Plzeň - sanace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11" t="s">
        <v>1</v>
      </c>
      <c r="B4" s="212"/>
      <c r="C4" s="133" t="str">
        <f>CONCATENATE(cisloobjektu," ",nazevobjektu)</f>
        <v xml:space="preserve"> ČŠI Plzeň - sanace 1.PP I.etapa</v>
      </c>
      <c r="D4" s="134"/>
      <c r="E4" s="213"/>
      <c r="F4" s="213"/>
      <c r="G4" s="21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ht="13.5" customHeight="1" x14ac:dyDescent="0.2">
      <c r="A8" s="175">
        <v>1</v>
      </c>
      <c r="B8" s="176" t="s">
        <v>71</v>
      </c>
      <c r="C8" s="177" t="s">
        <v>122</v>
      </c>
      <c r="D8" s="178" t="s">
        <v>72</v>
      </c>
      <c r="E8" s="179">
        <v>131.80000000000001</v>
      </c>
      <c r="F8" s="179"/>
      <c r="G8" s="180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0.1231</v>
      </c>
    </row>
    <row r="9" spans="1:104" x14ac:dyDescent="0.2">
      <c r="A9" s="157"/>
      <c r="B9" s="158" t="s">
        <v>66</v>
      </c>
      <c r="C9" s="159" t="str">
        <f>CONCATENATE(B7," ",C7)</f>
        <v>63 Podlahy a podlahové konstrukce</v>
      </c>
      <c r="D9" s="157"/>
      <c r="E9" s="160"/>
      <c r="F9" s="160"/>
      <c r="G9" s="161">
        <f>SUM(G7:G8)</f>
        <v>0</v>
      </c>
      <c r="O9" s="150">
        <v>4</v>
      </c>
      <c r="BA9" s="162">
        <f>SUM(BA7:BA8)</f>
        <v>0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 x14ac:dyDescent="0.2">
      <c r="A10" s="143" t="s">
        <v>65</v>
      </c>
      <c r="B10" s="144" t="s">
        <v>73</v>
      </c>
      <c r="C10" s="145" t="s">
        <v>74</v>
      </c>
      <c r="D10" s="146"/>
      <c r="E10" s="147"/>
      <c r="F10" s="147"/>
      <c r="G10" s="148"/>
      <c r="H10" s="149"/>
      <c r="I10" s="149"/>
      <c r="O10" s="150">
        <v>1</v>
      </c>
    </row>
    <row r="11" spans="1:104" x14ac:dyDescent="0.2">
      <c r="A11" s="151">
        <v>2</v>
      </c>
      <c r="B11" s="152" t="s">
        <v>75</v>
      </c>
      <c r="C11" s="153" t="s">
        <v>76</v>
      </c>
      <c r="D11" s="154" t="s">
        <v>72</v>
      </c>
      <c r="E11" s="155">
        <v>163.5</v>
      </c>
      <c r="F11" s="155"/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1.58E-3</v>
      </c>
    </row>
    <row r="12" spans="1:104" x14ac:dyDescent="0.2">
      <c r="A12" s="157"/>
      <c r="B12" s="158" t="s">
        <v>66</v>
      </c>
      <c r="C12" s="159" t="str">
        <f>CONCATENATE(B10," ",C10)</f>
        <v>94 Lešení a stavební výtahy</v>
      </c>
      <c r="D12" s="157"/>
      <c r="E12" s="160"/>
      <c r="F12" s="160"/>
      <c r="G12" s="161">
        <f>SUM(G10:G11)</f>
        <v>0</v>
      </c>
      <c r="O12" s="150">
        <v>4</v>
      </c>
      <c r="BA12" s="162">
        <f>SUM(BA10:BA11)</f>
        <v>0</v>
      </c>
      <c r="BB12" s="162">
        <f>SUM(BB10:BB11)</f>
        <v>0</v>
      </c>
      <c r="BC12" s="162">
        <f>SUM(BC10:BC11)</f>
        <v>0</v>
      </c>
      <c r="BD12" s="162">
        <f>SUM(BD10:BD11)</f>
        <v>0</v>
      </c>
      <c r="BE12" s="162">
        <f>SUM(BE10:BE11)</f>
        <v>0</v>
      </c>
    </row>
    <row r="13" spans="1:104" x14ac:dyDescent="0.2">
      <c r="A13" s="143" t="s">
        <v>65</v>
      </c>
      <c r="B13" s="144" t="s">
        <v>77</v>
      </c>
      <c r="C13" s="145" t="s">
        <v>78</v>
      </c>
      <c r="D13" s="146"/>
      <c r="E13" s="147"/>
      <c r="F13" s="147"/>
      <c r="G13" s="148"/>
      <c r="H13" s="149"/>
      <c r="I13" s="149"/>
      <c r="O13" s="150">
        <v>1</v>
      </c>
    </row>
    <row r="14" spans="1:104" x14ac:dyDescent="0.2">
      <c r="A14" s="151">
        <v>3</v>
      </c>
      <c r="B14" s="152" t="s">
        <v>79</v>
      </c>
      <c r="C14" s="181" t="s">
        <v>123</v>
      </c>
      <c r="D14" s="154" t="s">
        <v>72</v>
      </c>
      <c r="E14" s="155">
        <v>163.5</v>
      </c>
      <c r="F14" s="155"/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4.0000000000000003E-5</v>
      </c>
    </row>
    <row r="15" spans="1:104" x14ac:dyDescent="0.2">
      <c r="A15" s="157"/>
      <c r="B15" s="158" t="s">
        <v>66</v>
      </c>
      <c r="C15" s="159" t="str">
        <f>CONCATENATE(B13," ",C13)</f>
        <v>95 Dokončovací kce na pozem.stav.</v>
      </c>
      <c r="D15" s="157"/>
      <c r="E15" s="160"/>
      <c r="F15" s="160"/>
      <c r="G15" s="161">
        <f>SUM(G13:G14)</f>
        <v>0</v>
      </c>
      <c r="O15" s="150">
        <v>4</v>
      </c>
      <c r="BA15" s="162">
        <f>SUM(BA13:BA14)</f>
        <v>0</v>
      </c>
      <c r="BB15" s="162">
        <f>SUM(BB13:BB14)</f>
        <v>0</v>
      </c>
      <c r="BC15" s="162">
        <f>SUM(BC13:BC14)</f>
        <v>0</v>
      </c>
      <c r="BD15" s="162">
        <f>SUM(BD13:BD14)</f>
        <v>0</v>
      </c>
      <c r="BE15" s="162">
        <f>SUM(BE13:BE14)</f>
        <v>0</v>
      </c>
    </row>
    <row r="16" spans="1:104" x14ac:dyDescent="0.2">
      <c r="A16" s="143" t="s">
        <v>65</v>
      </c>
      <c r="B16" s="144" t="s">
        <v>80</v>
      </c>
      <c r="C16" s="145" t="s">
        <v>81</v>
      </c>
      <c r="D16" s="146"/>
      <c r="E16" s="147"/>
      <c r="F16" s="147"/>
      <c r="G16" s="148"/>
      <c r="H16" s="149"/>
      <c r="I16" s="149"/>
      <c r="O16" s="150">
        <v>1</v>
      </c>
    </row>
    <row r="17" spans="1:104" x14ac:dyDescent="0.2">
      <c r="A17" s="175">
        <v>4</v>
      </c>
      <c r="B17" s="176" t="s">
        <v>82</v>
      </c>
      <c r="C17" s="177" t="s">
        <v>124</v>
      </c>
      <c r="D17" s="178" t="s">
        <v>72</v>
      </c>
      <c r="E17" s="179">
        <v>142.80000000000001</v>
      </c>
      <c r="F17" s="179"/>
      <c r="G17" s="180">
        <f>E17*F17</f>
        <v>0</v>
      </c>
      <c r="O17" s="150">
        <v>2</v>
      </c>
      <c r="AA17" s="123">
        <v>12</v>
      </c>
      <c r="AB17" s="123">
        <v>0</v>
      </c>
      <c r="AC17" s="123">
        <v>4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 ht="22.5" x14ac:dyDescent="0.2">
      <c r="A18" s="175">
        <v>5</v>
      </c>
      <c r="B18" s="176" t="s">
        <v>83</v>
      </c>
      <c r="C18" s="177" t="s">
        <v>125</v>
      </c>
      <c r="D18" s="178" t="s">
        <v>72</v>
      </c>
      <c r="E18" s="179">
        <v>59.85</v>
      </c>
      <c r="F18" s="179"/>
      <c r="G18" s="180">
        <f>E18*F18</f>
        <v>0</v>
      </c>
      <c r="O18" s="150">
        <v>2</v>
      </c>
      <c r="AA18" s="123">
        <v>12</v>
      </c>
      <c r="AB18" s="123">
        <v>0</v>
      </c>
      <c r="AC18" s="123">
        <v>5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6.7000000000000002E-4</v>
      </c>
    </row>
    <row r="19" spans="1:104" x14ac:dyDescent="0.2">
      <c r="A19" s="175">
        <v>6</v>
      </c>
      <c r="B19" s="176" t="s">
        <v>84</v>
      </c>
      <c r="C19" s="177" t="s">
        <v>85</v>
      </c>
      <c r="D19" s="178" t="s">
        <v>86</v>
      </c>
      <c r="E19" s="179">
        <v>138</v>
      </c>
      <c r="F19" s="179"/>
      <c r="G19" s="180">
        <f>E19*F19</f>
        <v>0</v>
      </c>
      <c r="O19" s="150">
        <v>2</v>
      </c>
      <c r="AA19" s="123">
        <v>12</v>
      </c>
      <c r="AB19" s="123">
        <v>0</v>
      </c>
      <c r="AC19" s="123">
        <v>6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82"/>
      <c r="B20" s="183" t="s">
        <v>66</v>
      </c>
      <c r="C20" s="184" t="str">
        <f>CONCATENATE(B16," ",C16)</f>
        <v>96 Bourání konstrukcí</v>
      </c>
      <c r="D20" s="182"/>
      <c r="E20" s="185"/>
      <c r="F20" s="185"/>
      <c r="G20" s="186">
        <f>SUM(G16:G19)</f>
        <v>0</v>
      </c>
      <c r="O20" s="150">
        <v>4</v>
      </c>
      <c r="BA20" s="162">
        <f>SUM(BA16:BA19)</f>
        <v>0</v>
      </c>
      <c r="BB20" s="162">
        <f>SUM(BB16:BB19)</f>
        <v>0</v>
      </c>
      <c r="BC20" s="162">
        <f>SUM(BC16:BC19)</f>
        <v>0</v>
      </c>
      <c r="BD20" s="162">
        <f>SUM(BD16:BD19)</f>
        <v>0</v>
      </c>
      <c r="BE20" s="162">
        <f>SUM(BE16:BE19)</f>
        <v>0</v>
      </c>
    </row>
    <row r="21" spans="1:104" x14ac:dyDescent="0.2">
      <c r="A21" s="187" t="s">
        <v>65</v>
      </c>
      <c r="B21" s="188" t="s">
        <v>87</v>
      </c>
      <c r="C21" s="189" t="s">
        <v>88</v>
      </c>
      <c r="D21" s="190"/>
      <c r="E21" s="191"/>
      <c r="F21" s="191"/>
      <c r="G21" s="192"/>
      <c r="H21" s="149"/>
      <c r="I21" s="149"/>
      <c r="O21" s="150">
        <v>1</v>
      </c>
    </row>
    <row r="22" spans="1:104" x14ac:dyDescent="0.2">
      <c r="A22" s="175">
        <v>7</v>
      </c>
      <c r="B22" s="176" t="s">
        <v>89</v>
      </c>
      <c r="C22" s="177" t="s">
        <v>90</v>
      </c>
      <c r="D22" s="178" t="s">
        <v>72</v>
      </c>
      <c r="E22" s="179">
        <v>472.5</v>
      </c>
      <c r="F22" s="179"/>
      <c r="G22" s="180">
        <f>E22*F22</f>
        <v>0</v>
      </c>
      <c r="O22" s="150">
        <v>2</v>
      </c>
      <c r="AA22" s="123">
        <v>12</v>
      </c>
      <c r="AB22" s="123">
        <v>0</v>
      </c>
      <c r="AC22" s="123">
        <v>7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</v>
      </c>
    </row>
    <row r="23" spans="1:104" ht="22.5" x14ac:dyDescent="0.2">
      <c r="A23" s="175">
        <v>8</v>
      </c>
      <c r="B23" s="176" t="s">
        <v>91</v>
      </c>
      <c r="C23" s="177" t="s">
        <v>126</v>
      </c>
      <c r="D23" s="178" t="s">
        <v>72</v>
      </c>
      <c r="E23" s="179">
        <v>183.2</v>
      </c>
      <c r="F23" s="179"/>
      <c r="G23" s="180">
        <f>E23*F23</f>
        <v>0</v>
      </c>
      <c r="O23" s="150">
        <v>2</v>
      </c>
      <c r="AA23" s="123">
        <v>12</v>
      </c>
      <c r="AB23" s="123">
        <v>0</v>
      </c>
      <c r="AC23" s="123">
        <v>8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75">
        <v>9</v>
      </c>
      <c r="B24" s="176" t="s">
        <v>92</v>
      </c>
      <c r="C24" s="177" t="s">
        <v>93</v>
      </c>
      <c r="D24" s="178" t="s">
        <v>72</v>
      </c>
      <c r="E24" s="179">
        <v>14.6</v>
      </c>
      <c r="F24" s="179"/>
      <c r="G24" s="180">
        <f>E24*F24</f>
        <v>0</v>
      </c>
      <c r="O24" s="150">
        <v>2</v>
      </c>
      <c r="AA24" s="123">
        <v>12</v>
      </c>
      <c r="AB24" s="123">
        <v>0</v>
      </c>
      <c r="AC24" s="123">
        <v>9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75">
        <v>10</v>
      </c>
      <c r="B25" s="176" t="s">
        <v>94</v>
      </c>
      <c r="C25" s="177" t="s">
        <v>127</v>
      </c>
      <c r="D25" s="178" t="s">
        <v>72</v>
      </c>
      <c r="E25" s="179">
        <v>655.7</v>
      </c>
      <c r="F25" s="179"/>
      <c r="G25" s="180">
        <f>E25*F25</f>
        <v>0</v>
      </c>
      <c r="O25" s="150">
        <v>2</v>
      </c>
      <c r="AA25" s="123">
        <v>12</v>
      </c>
      <c r="AB25" s="123">
        <v>0</v>
      </c>
      <c r="AC25" s="123">
        <v>10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82"/>
      <c r="B26" s="183" t="s">
        <v>66</v>
      </c>
      <c r="C26" s="184" t="str">
        <f>CONCATENATE(B21," ",C21)</f>
        <v>97 Prorážení otvorů</v>
      </c>
      <c r="D26" s="182"/>
      <c r="E26" s="185"/>
      <c r="F26" s="185"/>
      <c r="G26" s="186">
        <f>SUM(G21:G25)</f>
        <v>0</v>
      </c>
      <c r="O26" s="150">
        <v>4</v>
      </c>
      <c r="BA26" s="162">
        <f>SUM(BA21:BA25)</f>
        <v>0</v>
      </c>
      <c r="BB26" s="162">
        <f>SUM(BB21:BB25)</f>
        <v>0</v>
      </c>
      <c r="BC26" s="162">
        <f>SUM(BC21:BC25)</f>
        <v>0</v>
      </c>
      <c r="BD26" s="162">
        <f>SUM(BD21:BD25)</f>
        <v>0</v>
      </c>
      <c r="BE26" s="162">
        <f>SUM(BE21:BE25)</f>
        <v>0</v>
      </c>
    </row>
    <row r="27" spans="1:104" x14ac:dyDescent="0.2">
      <c r="A27" s="187" t="s">
        <v>65</v>
      </c>
      <c r="B27" s="188" t="s">
        <v>95</v>
      </c>
      <c r="C27" s="189" t="s">
        <v>96</v>
      </c>
      <c r="D27" s="190"/>
      <c r="E27" s="191"/>
      <c r="F27" s="191"/>
      <c r="G27" s="192"/>
      <c r="H27" s="149"/>
      <c r="I27" s="149"/>
      <c r="O27" s="150">
        <v>1</v>
      </c>
    </row>
    <row r="28" spans="1:104" x14ac:dyDescent="0.2">
      <c r="A28" s="175">
        <v>11</v>
      </c>
      <c r="B28" s="176" t="s">
        <v>97</v>
      </c>
      <c r="C28" s="177" t="s">
        <v>98</v>
      </c>
      <c r="D28" s="178" t="s">
        <v>99</v>
      </c>
      <c r="E28" s="179">
        <v>16.22</v>
      </c>
      <c r="F28" s="179"/>
      <c r="G28" s="180">
        <f>E28*F28</f>
        <v>0</v>
      </c>
      <c r="O28" s="150">
        <v>2</v>
      </c>
      <c r="AA28" s="123">
        <v>12</v>
      </c>
      <c r="AB28" s="123">
        <v>0</v>
      </c>
      <c r="AC28" s="123">
        <v>11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82"/>
      <c r="B29" s="183" t="s">
        <v>66</v>
      </c>
      <c r="C29" s="184" t="str">
        <f>CONCATENATE(B27," ",C27)</f>
        <v>99 Staveništní přesun hmot</v>
      </c>
      <c r="D29" s="182"/>
      <c r="E29" s="185"/>
      <c r="F29" s="185"/>
      <c r="G29" s="186">
        <f>SUM(G27:G28)</f>
        <v>0</v>
      </c>
      <c r="O29" s="150">
        <v>4</v>
      </c>
      <c r="BA29" s="162">
        <f>SUM(BA27:BA28)</f>
        <v>0</v>
      </c>
      <c r="BB29" s="162">
        <f>SUM(BB27:BB28)</f>
        <v>0</v>
      </c>
      <c r="BC29" s="162">
        <f>SUM(BC27:BC28)</f>
        <v>0</v>
      </c>
      <c r="BD29" s="162">
        <f>SUM(BD27:BD28)</f>
        <v>0</v>
      </c>
      <c r="BE29" s="162">
        <f>SUM(BE27:BE28)</f>
        <v>0</v>
      </c>
    </row>
    <row r="30" spans="1:104" x14ac:dyDescent="0.2">
      <c r="A30" s="187" t="s">
        <v>65</v>
      </c>
      <c r="B30" s="188" t="s">
        <v>100</v>
      </c>
      <c r="C30" s="189" t="s">
        <v>101</v>
      </c>
      <c r="D30" s="190"/>
      <c r="E30" s="191"/>
      <c r="F30" s="191"/>
      <c r="G30" s="192"/>
      <c r="H30" s="149"/>
      <c r="I30" s="149"/>
      <c r="O30" s="150">
        <v>1</v>
      </c>
    </row>
    <row r="31" spans="1:104" x14ac:dyDescent="0.2">
      <c r="A31" s="175">
        <v>12</v>
      </c>
      <c r="B31" s="176" t="s">
        <v>102</v>
      </c>
      <c r="C31" s="177" t="s">
        <v>103</v>
      </c>
      <c r="D31" s="178" t="s">
        <v>99</v>
      </c>
      <c r="E31" s="179">
        <v>59.13</v>
      </c>
      <c r="F31" s="179"/>
      <c r="G31" s="180">
        <f t="shared" ref="G31:G40" si="0">E31*F31</f>
        <v>0</v>
      </c>
      <c r="O31" s="150">
        <v>2</v>
      </c>
      <c r="AA31" s="123">
        <v>12</v>
      </c>
      <c r="AB31" s="123">
        <v>0</v>
      </c>
      <c r="AC31" s="123">
        <v>12</v>
      </c>
      <c r="AZ31" s="123">
        <v>1</v>
      </c>
      <c r="BA31" s="123">
        <f t="shared" ref="BA31:BA40" si="1">IF(AZ31=1,G31,0)</f>
        <v>0</v>
      </c>
      <c r="BB31" s="123">
        <f t="shared" ref="BB31:BB40" si="2">IF(AZ31=2,G31,0)</f>
        <v>0</v>
      </c>
      <c r="BC31" s="123">
        <f t="shared" ref="BC31:BC40" si="3">IF(AZ31=3,G31,0)</f>
        <v>0</v>
      </c>
      <c r="BD31" s="123">
        <f t="shared" ref="BD31:BD40" si="4">IF(AZ31=4,G31,0)</f>
        <v>0</v>
      </c>
      <c r="BE31" s="123">
        <f t="shared" ref="BE31:BE40" si="5">IF(AZ31=5,G31,0)</f>
        <v>0</v>
      </c>
      <c r="CZ31" s="123">
        <v>0</v>
      </c>
    </row>
    <row r="32" spans="1:104" x14ac:dyDescent="0.2">
      <c r="A32" s="175">
        <v>13</v>
      </c>
      <c r="B32" s="176" t="s">
        <v>104</v>
      </c>
      <c r="C32" s="177" t="s">
        <v>105</v>
      </c>
      <c r="D32" s="178" t="s">
        <v>99</v>
      </c>
      <c r="E32" s="179">
        <v>59.13</v>
      </c>
      <c r="F32" s="179"/>
      <c r="G32" s="180">
        <f t="shared" si="0"/>
        <v>0</v>
      </c>
      <c r="O32" s="150">
        <v>2</v>
      </c>
      <c r="AA32" s="123">
        <v>12</v>
      </c>
      <c r="AB32" s="123">
        <v>0</v>
      </c>
      <c r="AC32" s="123">
        <v>13</v>
      </c>
      <c r="AZ32" s="123">
        <v>1</v>
      </c>
      <c r="BA32" s="123">
        <f t="shared" si="1"/>
        <v>0</v>
      </c>
      <c r="BB32" s="123">
        <f t="shared" si="2"/>
        <v>0</v>
      </c>
      <c r="BC32" s="123">
        <f t="shared" si="3"/>
        <v>0</v>
      </c>
      <c r="BD32" s="123">
        <f t="shared" si="4"/>
        <v>0</v>
      </c>
      <c r="BE32" s="123">
        <f t="shared" si="5"/>
        <v>0</v>
      </c>
      <c r="CZ32" s="123">
        <v>0</v>
      </c>
    </row>
    <row r="33" spans="1:104" x14ac:dyDescent="0.2">
      <c r="A33" s="175">
        <v>14</v>
      </c>
      <c r="B33" s="176" t="s">
        <v>106</v>
      </c>
      <c r="C33" s="177" t="s">
        <v>107</v>
      </c>
      <c r="D33" s="178" t="s">
        <v>99</v>
      </c>
      <c r="E33" s="179">
        <v>59.13</v>
      </c>
      <c r="F33" s="179"/>
      <c r="G33" s="180">
        <f t="shared" si="0"/>
        <v>0</v>
      </c>
      <c r="O33" s="150">
        <v>2</v>
      </c>
      <c r="AA33" s="123">
        <v>12</v>
      </c>
      <c r="AB33" s="123">
        <v>0</v>
      </c>
      <c r="AC33" s="123">
        <v>14</v>
      </c>
      <c r="AZ33" s="123">
        <v>1</v>
      </c>
      <c r="BA33" s="123">
        <f t="shared" si="1"/>
        <v>0</v>
      </c>
      <c r="BB33" s="123">
        <f t="shared" si="2"/>
        <v>0</v>
      </c>
      <c r="BC33" s="123">
        <f t="shared" si="3"/>
        <v>0</v>
      </c>
      <c r="BD33" s="123">
        <f t="shared" si="4"/>
        <v>0</v>
      </c>
      <c r="BE33" s="123">
        <f t="shared" si="5"/>
        <v>0</v>
      </c>
      <c r="CZ33" s="123">
        <v>0</v>
      </c>
    </row>
    <row r="34" spans="1:104" x14ac:dyDescent="0.2">
      <c r="A34" s="175">
        <v>15</v>
      </c>
      <c r="B34" s="176" t="s">
        <v>108</v>
      </c>
      <c r="C34" s="177" t="s">
        <v>109</v>
      </c>
      <c r="D34" s="178" t="s">
        <v>99</v>
      </c>
      <c r="E34" s="179">
        <v>59.13</v>
      </c>
      <c r="F34" s="179"/>
      <c r="G34" s="180">
        <f t="shared" si="0"/>
        <v>0</v>
      </c>
      <c r="O34" s="150">
        <v>2</v>
      </c>
      <c r="AA34" s="123">
        <v>12</v>
      </c>
      <c r="AB34" s="123">
        <v>0</v>
      </c>
      <c r="AC34" s="123">
        <v>15</v>
      </c>
      <c r="AZ34" s="123">
        <v>1</v>
      </c>
      <c r="BA34" s="123">
        <f t="shared" si="1"/>
        <v>0</v>
      </c>
      <c r="BB34" s="123">
        <f t="shared" si="2"/>
        <v>0</v>
      </c>
      <c r="BC34" s="123">
        <f t="shared" si="3"/>
        <v>0</v>
      </c>
      <c r="BD34" s="123">
        <f t="shared" si="4"/>
        <v>0</v>
      </c>
      <c r="BE34" s="123">
        <f t="shared" si="5"/>
        <v>0</v>
      </c>
      <c r="CZ34" s="123">
        <v>0</v>
      </c>
    </row>
    <row r="35" spans="1:104" x14ac:dyDescent="0.2">
      <c r="A35" s="175">
        <v>16</v>
      </c>
      <c r="B35" s="176" t="s">
        <v>110</v>
      </c>
      <c r="C35" s="177" t="s">
        <v>111</v>
      </c>
      <c r="D35" s="178" t="s">
        <v>99</v>
      </c>
      <c r="E35" s="179">
        <v>59.13</v>
      </c>
      <c r="F35" s="179"/>
      <c r="G35" s="180">
        <f t="shared" si="0"/>
        <v>0</v>
      </c>
      <c r="O35" s="150">
        <v>2</v>
      </c>
      <c r="AA35" s="123">
        <v>12</v>
      </c>
      <c r="AB35" s="123">
        <v>0</v>
      </c>
      <c r="AC35" s="123">
        <v>16</v>
      </c>
      <c r="AZ35" s="123">
        <v>1</v>
      </c>
      <c r="BA35" s="123">
        <f t="shared" si="1"/>
        <v>0</v>
      </c>
      <c r="BB35" s="123">
        <f t="shared" si="2"/>
        <v>0</v>
      </c>
      <c r="BC35" s="123">
        <f t="shared" si="3"/>
        <v>0</v>
      </c>
      <c r="BD35" s="123">
        <f t="shared" si="4"/>
        <v>0</v>
      </c>
      <c r="BE35" s="123">
        <f t="shared" si="5"/>
        <v>0</v>
      </c>
      <c r="CZ35" s="123">
        <v>0</v>
      </c>
    </row>
    <row r="36" spans="1:104" x14ac:dyDescent="0.2">
      <c r="A36" s="175">
        <v>17</v>
      </c>
      <c r="B36" s="176" t="s">
        <v>112</v>
      </c>
      <c r="C36" s="177" t="s">
        <v>128</v>
      </c>
      <c r="D36" s="178" t="s">
        <v>99</v>
      </c>
      <c r="E36" s="179">
        <v>886.95</v>
      </c>
      <c r="F36" s="179"/>
      <c r="G36" s="180">
        <f t="shared" si="0"/>
        <v>0</v>
      </c>
      <c r="O36" s="150">
        <v>2</v>
      </c>
      <c r="AA36" s="123">
        <v>12</v>
      </c>
      <c r="AB36" s="123">
        <v>0</v>
      </c>
      <c r="AC36" s="123">
        <v>17</v>
      </c>
      <c r="AZ36" s="123">
        <v>1</v>
      </c>
      <c r="BA36" s="123">
        <f t="shared" si="1"/>
        <v>0</v>
      </c>
      <c r="BB36" s="123">
        <f t="shared" si="2"/>
        <v>0</v>
      </c>
      <c r="BC36" s="123">
        <f t="shared" si="3"/>
        <v>0</v>
      </c>
      <c r="BD36" s="123">
        <f t="shared" si="4"/>
        <v>0</v>
      </c>
      <c r="BE36" s="123">
        <f t="shared" si="5"/>
        <v>0</v>
      </c>
      <c r="CZ36" s="123">
        <v>0</v>
      </c>
    </row>
    <row r="37" spans="1:104" x14ac:dyDescent="0.2">
      <c r="A37" s="175">
        <v>18</v>
      </c>
      <c r="B37" s="176" t="s">
        <v>113</v>
      </c>
      <c r="C37" s="177" t="s">
        <v>114</v>
      </c>
      <c r="D37" s="178" t="s">
        <v>99</v>
      </c>
      <c r="E37" s="179">
        <v>59.13</v>
      </c>
      <c r="F37" s="179"/>
      <c r="G37" s="180">
        <f t="shared" si="0"/>
        <v>0</v>
      </c>
      <c r="O37" s="150">
        <v>2</v>
      </c>
      <c r="AA37" s="123">
        <v>12</v>
      </c>
      <c r="AB37" s="123">
        <v>0</v>
      </c>
      <c r="AC37" s="123">
        <v>18</v>
      </c>
      <c r="AZ37" s="123">
        <v>1</v>
      </c>
      <c r="BA37" s="123">
        <f t="shared" si="1"/>
        <v>0</v>
      </c>
      <c r="BB37" s="123">
        <f t="shared" si="2"/>
        <v>0</v>
      </c>
      <c r="BC37" s="123">
        <f t="shared" si="3"/>
        <v>0</v>
      </c>
      <c r="BD37" s="123">
        <f t="shared" si="4"/>
        <v>0</v>
      </c>
      <c r="BE37" s="123">
        <f t="shared" si="5"/>
        <v>0</v>
      </c>
      <c r="CZ37" s="123">
        <v>0</v>
      </c>
    </row>
    <row r="38" spans="1:104" x14ac:dyDescent="0.2">
      <c r="A38" s="175">
        <v>19</v>
      </c>
      <c r="B38" s="176" t="s">
        <v>115</v>
      </c>
      <c r="C38" s="177" t="s">
        <v>129</v>
      </c>
      <c r="D38" s="178" t="s">
        <v>99</v>
      </c>
      <c r="E38" s="179">
        <v>40.07</v>
      </c>
      <c r="F38" s="179"/>
      <c r="G38" s="180">
        <f t="shared" si="0"/>
        <v>0</v>
      </c>
      <c r="O38" s="150">
        <v>2</v>
      </c>
      <c r="AA38" s="123">
        <v>12</v>
      </c>
      <c r="AB38" s="123">
        <v>0</v>
      </c>
      <c r="AC38" s="123">
        <v>19</v>
      </c>
      <c r="AZ38" s="123">
        <v>1</v>
      </c>
      <c r="BA38" s="123">
        <f t="shared" si="1"/>
        <v>0</v>
      </c>
      <c r="BB38" s="123">
        <f t="shared" si="2"/>
        <v>0</v>
      </c>
      <c r="BC38" s="123">
        <f t="shared" si="3"/>
        <v>0</v>
      </c>
      <c r="BD38" s="123">
        <f t="shared" si="4"/>
        <v>0</v>
      </c>
      <c r="BE38" s="123">
        <f t="shared" si="5"/>
        <v>0</v>
      </c>
      <c r="CZ38" s="123">
        <v>0</v>
      </c>
    </row>
    <row r="39" spans="1:104" x14ac:dyDescent="0.2">
      <c r="A39" s="175">
        <v>20</v>
      </c>
      <c r="B39" s="176" t="s">
        <v>116</v>
      </c>
      <c r="C39" s="177" t="s">
        <v>130</v>
      </c>
      <c r="D39" s="178" t="s">
        <v>99</v>
      </c>
      <c r="E39" s="179">
        <v>6.03</v>
      </c>
      <c r="F39" s="179"/>
      <c r="G39" s="180">
        <f t="shared" si="0"/>
        <v>0</v>
      </c>
      <c r="O39" s="150">
        <v>2</v>
      </c>
      <c r="AA39" s="123">
        <v>12</v>
      </c>
      <c r="AB39" s="123">
        <v>0</v>
      </c>
      <c r="AC39" s="123">
        <v>20</v>
      </c>
      <c r="AZ39" s="123">
        <v>1</v>
      </c>
      <c r="BA39" s="123">
        <f t="shared" si="1"/>
        <v>0</v>
      </c>
      <c r="BB39" s="123">
        <f t="shared" si="2"/>
        <v>0</v>
      </c>
      <c r="BC39" s="123">
        <f t="shared" si="3"/>
        <v>0</v>
      </c>
      <c r="BD39" s="123">
        <f t="shared" si="4"/>
        <v>0</v>
      </c>
      <c r="BE39" s="123">
        <f t="shared" si="5"/>
        <v>0</v>
      </c>
      <c r="CZ39" s="123">
        <v>0</v>
      </c>
    </row>
    <row r="40" spans="1:104" x14ac:dyDescent="0.2">
      <c r="A40" s="175">
        <v>21</v>
      </c>
      <c r="B40" s="176" t="s">
        <v>117</v>
      </c>
      <c r="C40" s="177" t="s">
        <v>131</v>
      </c>
      <c r="D40" s="178" t="s">
        <v>99</v>
      </c>
      <c r="E40" s="179">
        <v>13.03</v>
      </c>
      <c r="F40" s="179"/>
      <c r="G40" s="180">
        <f t="shared" si="0"/>
        <v>0</v>
      </c>
      <c r="O40" s="150">
        <v>2</v>
      </c>
      <c r="AA40" s="123">
        <v>12</v>
      </c>
      <c r="AB40" s="123">
        <v>0</v>
      </c>
      <c r="AC40" s="123">
        <v>21</v>
      </c>
      <c r="AZ40" s="123">
        <v>1</v>
      </c>
      <c r="BA40" s="123">
        <f t="shared" si="1"/>
        <v>0</v>
      </c>
      <c r="BB40" s="123">
        <f t="shared" si="2"/>
        <v>0</v>
      </c>
      <c r="BC40" s="123">
        <f t="shared" si="3"/>
        <v>0</v>
      </c>
      <c r="BD40" s="123">
        <f t="shared" si="4"/>
        <v>0</v>
      </c>
      <c r="BE40" s="123">
        <f t="shared" si="5"/>
        <v>0</v>
      </c>
      <c r="CZ40" s="123">
        <v>0</v>
      </c>
    </row>
    <row r="41" spans="1:104" x14ac:dyDescent="0.2">
      <c r="A41" s="157"/>
      <c r="B41" s="158" t="s">
        <v>66</v>
      </c>
      <c r="C41" s="159" t="str">
        <f>CONCATENATE(B30," ",C30)</f>
        <v>S Přesuny sutí</v>
      </c>
      <c r="D41" s="157"/>
      <c r="E41" s="160"/>
      <c r="F41" s="160"/>
      <c r="G41" s="161">
        <f>SUM(G30:G40)</f>
        <v>0</v>
      </c>
      <c r="O41" s="150">
        <v>4</v>
      </c>
      <c r="BA41" s="162">
        <f>SUM(BA30:BA40)</f>
        <v>0</v>
      </c>
      <c r="BB41" s="162">
        <f>SUM(BB30:BB40)</f>
        <v>0</v>
      </c>
      <c r="BC41" s="162">
        <f>SUM(BC30:BC40)</f>
        <v>0</v>
      </c>
      <c r="BD41" s="162">
        <f>SUM(BD30:BD40)</f>
        <v>0</v>
      </c>
      <c r="BE41" s="162">
        <f>SUM(BE30:BE40)</f>
        <v>0</v>
      </c>
    </row>
    <row r="42" spans="1:104" x14ac:dyDescent="0.2">
      <c r="A42" s="124"/>
      <c r="B42" s="124"/>
      <c r="C42" s="124"/>
      <c r="D42" s="124"/>
      <c r="E42" s="124"/>
      <c r="F42" s="124"/>
      <c r="G42" s="124"/>
    </row>
    <row r="43" spans="1:104" x14ac:dyDescent="0.2">
      <c r="E43" s="123"/>
    </row>
    <row r="44" spans="1:104" x14ac:dyDescent="0.2">
      <c r="E44" s="123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A65" s="163"/>
      <c r="B65" s="163"/>
      <c r="C65" s="163"/>
      <c r="D65" s="163"/>
      <c r="E65" s="163"/>
      <c r="F65" s="163"/>
      <c r="G65" s="163"/>
    </row>
    <row r="66" spans="1:7" x14ac:dyDescent="0.2">
      <c r="A66" s="163"/>
      <c r="B66" s="163"/>
      <c r="C66" s="163"/>
      <c r="D66" s="163"/>
      <c r="E66" s="163"/>
      <c r="F66" s="163"/>
      <c r="G66" s="163"/>
    </row>
    <row r="67" spans="1:7" x14ac:dyDescent="0.2">
      <c r="A67" s="163"/>
      <c r="B67" s="163"/>
      <c r="C67" s="163"/>
      <c r="D67" s="163"/>
      <c r="E67" s="163"/>
      <c r="F67" s="163"/>
      <c r="G67" s="163"/>
    </row>
    <row r="68" spans="1:7" x14ac:dyDescent="0.2">
      <c r="A68" s="163"/>
      <c r="B68" s="163"/>
      <c r="C68" s="163"/>
      <c r="D68" s="163"/>
      <c r="E68" s="163"/>
      <c r="F68" s="163"/>
      <c r="G68" s="163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A100" s="164"/>
      <c r="B100" s="164"/>
    </row>
    <row r="101" spans="1:7" x14ac:dyDescent="0.2">
      <c r="A101" s="163"/>
      <c r="B101" s="163"/>
      <c r="C101" s="166"/>
      <c r="D101" s="166"/>
      <c r="E101" s="167"/>
      <c r="F101" s="166"/>
      <c r="G101" s="168"/>
    </row>
    <row r="102" spans="1:7" x14ac:dyDescent="0.2">
      <c r="A102" s="169"/>
      <c r="B102" s="169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  <row r="110" spans="1:7" x14ac:dyDescent="0.2">
      <c r="A110" s="163"/>
      <c r="B110" s="163"/>
      <c r="C110" s="163"/>
      <c r="D110" s="163"/>
      <c r="E110" s="170"/>
      <c r="F110" s="163"/>
      <c r="G110" s="163"/>
    </row>
    <row r="111" spans="1:7" x14ac:dyDescent="0.2">
      <c r="A111" s="163"/>
      <c r="B111" s="163"/>
      <c r="C111" s="163"/>
      <c r="D111" s="163"/>
      <c r="E111" s="170"/>
      <c r="F111" s="163"/>
      <c r="G111" s="163"/>
    </row>
    <row r="112" spans="1:7" x14ac:dyDescent="0.2">
      <c r="A112" s="163"/>
      <c r="B112" s="163"/>
      <c r="C112" s="163"/>
      <c r="D112" s="163"/>
      <c r="E112" s="170"/>
      <c r="F112" s="163"/>
      <c r="G112" s="163"/>
    </row>
    <row r="113" spans="1:7" x14ac:dyDescent="0.2">
      <c r="A113" s="163"/>
      <c r="B113" s="163"/>
      <c r="C113" s="163"/>
      <c r="D113" s="163"/>
      <c r="E113" s="170"/>
      <c r="F113" s="163"/>
      <c r="G113" s="163"/>
    </row>
    <row r="114" spans="1:7" x14ac:dyDescent="0.2">
      <c r="A114" s="163"/>
      <c r="B114" s="163"/>
      <c r="C114" s="163"/>
      <c r="D114" s="163"/>
      <c r="E114" s="170"/>
      <c r="F114" s="163"/>
      <c r="G114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Tulach Josef</dc:creator>
  <cp:lastModifiedBy>Tulach Josef</cp:lastModifiedBy>
  <dcterms:created xsi:type="dcterms:W3CDTF">2017-10-16T12:18:04Z</dcterms:created>
  <dcterms:modified xsi:type="dcterms:W3CDTF">2017-10-16T12:42:47Z</dcterms:modified>
</cp:coreProperties>
</file>